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5165" windowHeight="8565" activeTab="0"/>
  </bookViews>
  <sheets>
    <sheet name="факт 2013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<sst xmlns="http://schemas.openxmlformats.org/spreadsheetml/2006/main" count="45" uniqueCount="37">
  <si>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№ п/п</t>
  </si>
  <si>
    <t>Наименование показателя</t>
  </si>
  <si>
    <t>Оптовая цена природного газа</t>
  </si>
  <si>
    <t>Объем потребленного топлива - природного газа</t>
  </si>
  <si>
    <t>Калорийность газа</t>
  </si>
  <si>
    <t>Цена поставки природного газа с учетом калорийности</t>
  </si>
  <si>
    <t>Ед. изм.</t>
  </si>
  <si>
    <t>тыс.м3</t>
  </si>
  <si>
    <t>руб/тыс.м3</t>
  </si>
  <si>
    <t>Стоимость поставки без НДС</t>
  </si>
  <si>
    <t>тыс.руб.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</si>
  <si>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</si>
  <si>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</si>
  <si>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</si>
  <si>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</si>
  <si>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</si>
  <si>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</si>
  <si>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</si>
  <si>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</si>
  <si>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</si>
  <si>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</si>
  <si>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</si>
  <si>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</si>
  <si>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Цена ССУ без НДС</t>
  </si>
  <si>
    <t>Стоимость ССУ без НДС</t>
  </si>
  <si>
    <t>Цена транспортировки без НДС</t>
  </si>
  <si>
    <t>Стоимость транспортировки без НДС</t>
  </si>
  <si>
    <t>Итого год</t>
  </si>
  <si>
    <t>руб.</t>
  </si>
  <si>
    <t>Цена транспортировки сверхдоговорного объема без НДС</t>
  </si>
  <si>
    <t>в т.ч. сверхдоговорной</t>
  </si>
  <si>
    <t>Итого стоимость поставки с ССУ и транспортировкой без НДС</t>
  </si>
  <si>
    <t xml:space="preserve">Поставщик природного газа : </t>
  </si>
  <si>
    <t>ООО "Газпром межрегионгаз Москва"</t>
  </si>
  <si>
    <t>вт.ч. тепловая энергия</t>
  </si>
  <si>
    <t>в т.ч. электрическая энергия</t>
  </si>
  <si>
    <t>Информация об используемом топливе (природный газ) на электростанции ЗАО "НАТЭК Инвест-Энерго  в 2013 году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</si>
</sst>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10" xfId="0" applyBorder="1" applyAlignment="1">
      <alignment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vertical="top"/>
    </xf>
    <xf numFmtId="0" fontId="45" fillId="0" borderId="10" xfId="0" applyFont="1" applyBorder="1" applyAlignment="1">
      <alignment horizontal="center" vertical="top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horizontal="center" vertical="top"/>
    </xf>
    <xf numFmtId="2" fontId="45" fillId="0" borderId="10" xfId="0" applyNumberFormat="1" applyFont="1" applyBorder="1" applyAlignment="1">
      <alignment/>
    </xf>
    <xf numFmtId="2" fontId="5" fillId="0" borderId="10" xfId="52" applyNumberFormat="1" applyFont="1" applyFill="1" applyBorder="1">
      <alignment/>
      <protection/>
    </xf>
    <xf numFmtId="164" fontId="5" fillId="0" borderId="10" xfId="52" applyNumberFormat="1" applyFont="1" applyFill="1" applyBorder="1">
      <alignment/>
      <protection/>
    </xf>
    <xf numFmtId="164" fontId="9" fillId="0" borderId="10" xfId="52" applyNumberFormat="1" applyFont="1" applyFill="1" applyBorder="1">
      <alignment/>
      <protection/>
    </xf>
    <xf numFmtId="2" fontId="9" fillId="0" borderId="10" xfId="52" applyNumberFormat="1" applyFont="1" applyFill="1" applyBorder="1">
      <alignment/>
      <protection/>
    </xf>
    <xf numFmtId="2" fontId="0" fillId="0" borderId="10" xfId="0" applyNumberFormat="1" applyBorder="1" applyAlignment="1">
      <alignment/>
    </xf>
    <xf numFmtId="0" fontId="47" fillId="0" borderId="10" xfId="0" applyFont="1" applyBorder="1" applyAlignment="1">
      <alignment horizontal="center"/>
    </xf>
    <xf numFmtId="2" fontId="47" fillId="0" borderId="10" xfId="0" applyNumberFormat="1" applyFont="1" applyBorder="1" applyAlignment="1">
      <alignment/>
    </xf>
    <xf numFmtId="0" fontId="45" fillId="0" borderId="10" xfId="0" applyFont="1" applyFill="1" applyBorder="1" applyAlignment="1">
      <alignment horizontal="center" vertical="top" wrapText="1"/>
    </xf>
    <xf numFmtId="0" fontId="48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6.12. Расчет полезного отпуска и потребления топлив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PageLayoutView="0" workbookViewId="0" topLeftCell="D1">
      <selection activeCell="T7" sqref="T7"/>
    </sheetView>
  </sheetViews>
  <sheetFormatPr defaultColWidth="9.140625" defaultRowHeight="15"/>
  <cols>
    <col min="1" max="1" width="2.7109375" style="0" customWidth="1"/>
    <col min="2" max="2" width="28.28125" style="0" customWidth="1"/>
    <col min="3" max="3" width="8.7109375" style="0" customWidth="1"/>
    <col min="4" max="4" width="8.140625" style="0" customWidth="1"/>
    <col min="5" max="6" width="7.8515625" style="0" customWidth="1"/>
    <col min="7" max="7" width="7.7109375" style="0" customWidth="1"/>
    <col min="8" max="8" width="7.57421875" style="0" customWidth="1"/>
    <col min="9" max="9" width="7.421875" style="0" customWidth="1"/>
    <col min="10" max="10" width="7.140625" style="0" customWidth="1"/>
    <col min="11" max="11" width="7.28125" style="0" customWidth="1"/>
    <col min="12" max="12" width="7.7109375" style="0" customWidth="1"/>
    <col min="13" max="13" width="7.28125" style="0" customWidth="1"/>
    <col min="14" max="15" width="7.57421875" style="0" customWidth="1"/>
    <col min="16" max="16" width="7.00390625" style="0" customWidth="1"/>
    <col min="17" max="17" width="10.28125" style="0" customWidth="1"/>
    <col min="18" max="18" width="10.140625" style="0" customWidth="1"/>
  </cols>
  <sheetData>
    <row r="1" spans="1:16" ht="15.75">
      <c r="A1" s="22" t="s">
        <v>36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5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9" ht="48">
      <c r="A3" s="4" t="s">
        <v>0</v>
      </c>
      <c r="B3" s="6" t="s">
        <v>1</v>
      </c>
      <c r="C3" s="5" t="s">
        <v>6</v>
      </c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6" t="s">
        <v>16</v>
      </c>
      <c r="J3" s="6" t="s">
        <v>17</v>
      </c>
      <c r="K3" s="6" t="s">
        <v>18</v>
      </c>
      <c r="L3" s="6" t="s">
        <v>19</v>
      </c>
      <c r="M3" s="6" t="s">
        <v>20</v>
      </c>
      <c r="N3" s="6" t="s">
        <v>21</v>
      </c>
      <c r="O3" s="6" t="s">
        <v>21</v>
      </c>
      <c r="P3" s="6" t="s">
        <v>22</v>
      </c>
      <c r="Q3" s="12" t="s">
        <v>27</v>
      </c>
      <c r="R3" s="21" t="s">
        <v>34</v>
      </c>
      <c r="S3" s="21" t="s">
        <v>35</v>
      </c>
    </row>
    <row r="4" spans="1:19" ht="1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  <c r="O4" s="7">
        <v>15</v>
      </c>
      <c r="P4" s="7">
        <v>16</v>
      </c>
      <c r="Q4" s="7">
        <v>17</v>
      </c>
      <c r="R4" s="7">
        <v>18</v>
      </c>
      <c r="S4" s="7">
        <v>19</v>
      </c>
    </row>
    <row r="5" spans="1:19" ht="24.75">
      <c r="A5" s="8">
        <v>1</v>
      </c>
      <c r="B5" s="4" t="s">
        <v>3</v>
      </c>
      <c r="C5" s="7" t="s">
        <v>7</v>
      </c>
      <c r="D5" s="13">
        <v>1159.227</v>
      </c>
      <c r="E5" s="14">
        <v>903.071</v>
      </c>
      <c r="F5" s="14">
        <v>1040.184</v>
      </c>
      <c r="G5" s="14">
        <v>604.595</v>
      </c>
      <c r="H5" s="14">
        <v>590.092</v>
      </c>
      <c r="I5" s="14">
        <v>576.118</v>
      </c>
      <c r="J5" s="14">
        <v>659.85</v>
      </c>
      <c r="K5" s="14">
        <v>599.724</v>
      </c>
      <c r="L5" s="14">
        <v>558.613</v>
      </c>
      <c r="M5" s="14">
        <v>676.128</v>
      </c>
      <c r="N5" s="14">
        <v>275.549</v>
      </c>
      <c r="O5" s="14">
        <v>475.948</v>
      </c>
      <c r="P5" s="14">
        <v>1060.79</v>
      </c>
      <c r="Q5" s="16">
        <f>SUM(D5:P5)</f>
        <v>9179.889000000001</v>
      </c>
      <c r="R5" s="16">
        <v>4937.51</v>
      </c>
      <c r="S5" s="16">
        <f>Q5-R5</f>
        <v>4242.379000000001</v>
      </c>
    </row>
    <row r="6" spans="1:19" ht="15">
      <c r="A6" s="8"/>
      <c r="B6" s="4" t="s">
        <v>30</v>
      </c>
      <c r="C6" s="7" t="s">
        <v>7</v>
      </c>
      <c r="D6" s="13"/>
      <c r="E6" s="14"/>
      <c r="F6" s="14"/>
      <c r="G6" s="14"/>
      <c r="H6" s="15">
        <v>100.106</v>
      </c>
      <c r="I6" s="15">
        <v>51.118</v>
      </c>
      <c r="J6" s="15">
        <v>9.842</v>
      </c>
      <c r="K6" s="15"/>
      <c r="L6" s="15">
        <v>58.603</v>
      </c>
      <c r="M6" s="15">
        <v>26.12</v>
      </c>
      <c r="N6" s="14"/>
      <c r="O6" s="14"/>
      <c r="P6" s="14"/>
      <c r="Q6" s="16"/>
      <c r="R6" s="3"/>
      <c r="S6" s="3"/>
    </row>
    <row r="7" spans="1:19" ht="15">
      <c r="A7" s="8">
        <v>2</v>
      </c>
      <c r="B7" s="8" t="s">
        <v>2</v>
      </c>
      <c r="C7" s="7" t="s">
        <v>8</v>
      </c>
      <c r="D7" s="8">
        <v>3886</v>
      </c>
      <c r="E7" s="8">
        <f>D7</f>
        <v>3886</v>
      </c>
      <c r="F7" s="8">
        <f>E7</f>
        <v>3886</v>
      </c>
      <c r="G7" s="8">
        <v>3770</v>
      </c>
      <c r="H7" s="8">
        <f>G7</f>
        <v>3770</v>
      </c>
      <c r="I7" s="8">
        <f>H7</f>
        <v>3770</v>
      </c>
      <c r="J7" s="8">
        <v>4337</v>
      </c>
      <c r="K7" s="8">
        <v>4472</v>
      </c>
      <c r="L7" s="8">
        <f>K7</f>
        <v>4472</v>
      </c>
      <c r="M7" s="8">
        <f>L7</f>
        <v>4472</v>
      </c>
      <c r="N7" s="8">
        <v>4472</v>
      </c>
      <c r="O7" s="8">
        <v>4557</v>
      </c>
      <c r="P7" s="9">
        <v>4557</v>
      </c>
      <c r="Q7" s="3"/>
      <c r="R7" s="3"/>
      <c r="S7" s="3"/>
    </row>
    <row r="8" spans="1:19" ht="15">
      <c r="A8" s="8">
        <v>3</v>
      </c>
      <c r="B8" s="8" t="s">
        <v>4</v>
      </c>
      <c r="C8" s="7"/>
      <c r="D8" s="8">
        <v>8100</v>
      </c>
      <c r="E8" s="8">
        <v>8099</v>
      </c>
      <c r="F8" s="8">
        <v>8098</v>
      </c>
      <c r="G8" s="8">
        <v>8109</v>
      </c>
      <c r="H8" s="8">
        <v>8139</v>
      </c>
      <c r="I8" s="8">
        <v>8187</v>
      </c>
      <c r="J8" s="8">
        <v>8167</v>
      </c>
      <c r="K8" s="8">
        <v>8148</v>
      </c>
      <c r="L8" s="8">
        <v>8135</v>
      </c>
      <c r="M8" s="8">
        <v>8102</v>
      </c>
      <c r="N8" s="8">
        <v>8119</v>
      </c>
      <c r="O8" s="8">
        <v>8119</v>
      </c>
      <c r="P8" s="8">
        <v>8117</v>
      </c>
      <c r="Q8" s="3"/>
      <c r="R8" s="3"/>
      <c r="S8" s="3"/>
    </row>
    <row r="9" spans="1:19" ht="24.75">
      <c r="A9" s="8">
        <v>4</v>
      </c>
      <c r="B9" s="4" t="s">
        <v>5</v>
      </c>
      <c r="C9" s="7" t="s">
        <v>8</v>
      </c>
      <c r="D9" s="8">
        <f>ROUND(D7*D8/7900,2)</f>
        <v>3984.38</v>
      </c>
      <c r="E9" s="8">
        <f aca="true" t="shared" si="0" ref="E9:P9">ROUND(E7*E8/7900,2)</f>
        <v>3983.89</v>
      </c>
      <c r="F9" s="8">
        <f t="shared" si="0"/>
        <v>3983.4</v>
      </c>
      <c r="G9" s="8">
        <f t="shared" si="0"/>
        <v>3869.74</v>
      </c>
      <c r="H9" s="8">
        <f t="shared" si="0"/>
        <v>3884.05</v>
      </c>
      <c r="I9" s="8">
        <f t="shared" si="0"/>
        <v>3906.96</v>
      </c>
      <c r="J9" s="8">
        <f t="shared" si="0"/>
        <v>4483.58</v>
      </c>
      <c r="K9" s="8">
        <f t="shared" si="0"/>
        <v>4612.39</v>
      </c>
      <c r="L9" s="8">
        <f t="shared" si="0"/>
        <v>4605.03</v>
      </c>
      <c r="M9" s="8">
        <f t="shared" si="0"/>
        <v>4586.35</v>
      </c>
      <c r="N9" s="8">
        <f t="shared" si="0"/>
        <v>4595.97</v>
      </c>
      <c r="O9" s="8">
        <f t="shared" si="0"/>
        <v>4683.33</v>
      </c>
      <c r="P9" s="8">
        <f t="shared" si="0"/>
        <v>4682.17</v>
      </c>
      <c r="Q9" s="3"/>
      <c r="R9" s="3"/>
      <c r="S9" s="3"/>
    </row>
    <row r="10" spans="1:19" ht="15">
      <c r="A10" s="8">
        <v>5</v>
      </c>
      <c r="B10" s="8" t="s">
        <v>9</v>
      </c>
      <c r="C10" s="7" t="s">
        <v>28</v>
      </c>
      <c r="D10" s="8">
        <f>ROUND(D9*D5,2)</f>
        <v>4618800.87</v>
      </c>
      <c r="E10" s="8">
        <f aca="true" t="shared" si="1" ref="E10:P10">ROUND(E9*E5,2)</f>
        <v>3597735.53</v>
      </c>
      <c r="F10" s="8">
        <f t="shared" si="1"/>
        <v>4143468.95</v>
      </c>
      <c r="G10" s="8">
        <f t="shared" si="1"/>
        <v>2339625.46</v>
      </c>
      <c r="H10" s="8">
        <f t="shared" si="1"/>
        <v>2291946.83</v>
      </c>
      <c r="I10" s="8">
        <f t="shared" si="1"/>
        <v>2250869.98</v>
      </c>
      <c r="J10" s="8">
        <f t="shared" si="1"/>
        <v>2958490.26</v>
      </c>
      <c r="K10" s="8">
        <f t="shared" si="1"/>
        <v>2766160.98</v>
      </c>
      <c r="L10" s="8">
        <f t="shared" si="1"/>
        <v>2572429.62</v>
      </c>
      <c r="M10" s="8">
        <f t="shared" si="1"/>
        <v>3100959.65</v>
      </c>
      <c r="N10" s="8">
        <f t="shared" si="1"/>
        <v>1266414.94</v>
      </c>
      <c r="O10" s="8">
        <f t="shared" si="1"/>
        <v>2229021.55</v>
      </c>
      <c r="P10" s="8">
        <f t="shared" si="1"/>
        <v>4966799.11</v>
      </c>
      <c r="Q10" s="17">
        <f>SUM(D10:P10)</f>
        <v>39102723.730000004</v>
      </c>
      <c r="R10" s="3"/>
      <c r="S10" s="3"/>
    </row>
    <row r="11" spans="1:19" ht="15">
      <c r="A11" s="8">
        <v>6</v>
      </c>
      <c r="B11" s="8" t="s">
        <v>23</v>
      </c>
      <c r="C11" s="7" t="s">
        <v>8</v>
      </c>
      <c r="D11" s="8">
        <v>41.35</v>
      </c>
      <c r="E11" s="8">
        <f>D11</f>
        <v>41.35</v>
      </c>
      <c r="F11" s="8">
        <f>E11</f>
        <v>41.35</v>
      </c>
      <c r="G11" s="8">
        <f>F11</f>
        <v>41.35</v>
      </c>
      <c r="H11" s="8">
        <f>G11</f>
        <v>41.35</v>
      </c>
      <c r="I11" s="8">
        <f>H11</f>
        <v>41.35</v>
      </c>
      <c r="J11" s="8">
        <v>47.55</v>
      </c>
      <c r="K11" s="8">
        <f>J11</f>
        <v>47.55</v>
      </c>
      <c r="L11" s="8">
        <f>K11</f>
        <v>47.55</v>
      </c>
      <c r="M11" s="8">
        <f>L11</f>
        <v>47.55</v>
      </c>
      <c r="N11" s="8">
        <f>M11</f>
        <v>47.55</v>
      </c>
      <c r="O11" s="8">
        <f>N11</f>
        <v>47.55</v>
      </c>
      <c r="P11" s="8">
        <f>N11</f>
        <v>47.55</v>
      </c>
      <c r="Q11" s="3"/>
      <c r="R11" s="3"/>
      <c r="S11" s="3"/>
    </row>
    <row r="12" spans="1:19" ht="15">
      <c r="A12" s="8">
        <v>7</v>
      </c>
      <c r="B12" s="8" t="s">
        <v>24</v>
      </c>
      <c r="C12" s="7" t="s">
        <v>28</v>
      </c>
      <c r="D12" s="8">
        <f>ROUND(D5*D11,2)</f>
        <v>47934.04</v>
      </c>
      <c r="E12" s="8">
        <f aca="true" t="shared" si="2" ref="E12:P12">ROUND(E5*E11,2)</f>
        <v>37341.99</v>
      </c>
      <c r="F12" s="8">
        <f t="shared" si="2"/>
        <v>43011.61</v>
      </c>
      <c r="G12" s="8">
        <f t="shared" si="2"/>
        <v>25000</v>
      </c>
      <c r="H12" s="8">
        <f t="shared" si="2"/>
        <v>24400.3</v>
      </c>
      <c r="I12" s="8">
        <f t="shared" si="2"/>
        <v>23822.48</v>
      </c>
      <c r="J12" s="8">
        <f t="shared" si="2"/>
        <v>31375.87</v>
      </c>
      <c r="K12" s="8">
        <f t="shared" si="2"/>
        <v>28516.88</v>
      </c>
      <c r="L12" s="8">
        <f t="shared" si="2"/>
        <v>26562.05</v>
      </c>
      <c r="M12" s="8">
        <f t="shared" si="2"/>
        <v>32149.89</v>
      </c>
      <c r="N12" s="8">
        <f t="shared" si="2"/>
        <v>13102.35</v>
      </c>
      <c r="O12" s="8">
        <f t="shared" si="2"/>
        <v>22631.33</v>
      </c>
      <c r="P12" s="8">
        <f t="shared" si="2"/>
        <v>50440.56</v>
      </c>
      <c r="Q12" s="17">
        <f>SUM(D12:P12)</f>
        <v>406289.35000000003</v>
      </c>
      <c r="R12" s="3"/>
      <c r="S12" s="3"/>
    </row>
    <row r="13" spans="1:19" ht="15">
      <c r="A13" s="8">
        <v>8</v>
      </c>
      <c r="B13" s="8" t="s">
        <v>25</v>
      </c>
      <c r="C13" s="7" t="s">
        <v>8</v>
      </c>
      <c r="D13" s="8">
        <v>686.16</v>
      </c>
      <c r="E13" s="8">
        <f>D13</f>
        <v>686.16</v>
      </c>
      <c r="F13" s="8">
        <f>E13</f>
        <v>686.16</v>
      </c>
      <c r="G13" s="8">
        <f>F13</f>
        <v>686.16</v>
      </c>
      <c r="H13" s="8">
        <f>G13</f>
        <v>686.16</v>
      </c>
      <c r="I13" s="8">
        <f>H13</f>
        <v>686.16</v>
      </c>
      <c r="J13" s="8">
        <v>768.94</v>
      </c>
      <c r="K13" s="8">
        <v>768.94</v>
      </c>
      <c r="L13" s="8">
        <v>768.94</v>
      </c>
      <c r="M13" s="8">
        <v>768.94</v>
      </c>
      <c r="N13" s="8">
        <v>768.94</v>
      </c>
      <c r="O13" s="8">
        <v>768.94</v>
      </c>
      <c r="P13" s="8">
        <v>768.94</v>
      </c>
      <c r="Q13" s="18"/>
      <c r="R13" s="3"/>
      <c r="S13" s="3"/>
    </row>
    <row r="14" spans="1:19" ht="24.75">
      <c r="A14" s="8">
        <v>9</v>
      </c>
      <c r="B14" s="4" t="s">
        <v>29</v>
      </c>
      <c r="C14" s="7" t="s">
        <v>8</v>
      </c>
      <c r="D14" s="8"/>
      <c r="E14" s="8"/>
      <c r="F14" s="8"/>
      <c r="G14" s="8"/>
      <c r="H14" s="8">
        <v>754.78</v>
      </c>
      <c r="I14" s="8">
        <f>H14</f>
        <v>754.78</v>
      </c>
      <c r="J14" s="8">
        <v>845.83</v>
      </c>
      <c r="K14" s="8"/>
      <c r="L14" s="8">
        <v>999.62</v>
      </c>
      <c r="M14" s="8">
        <v>1153.41</v>
      </c>
      <c r="N14" s="8"/>
      <c r="O14" s="8"/>
      <c r="P14" s="8"/>
      <c r="Q14" s="18"/>
      <c r="R14" s="3"/>
      <c r="S14" s="3"/>
    </row>
    <row r="15" spans="1:19" ht="15">
      <c r="A15" s="8">
        <v>10</v>
      </c>
      <c r="B15" s="8" t="s">
        <v>26</v>
      </c>
      <c r="C15" s="7" t="s">
        <v>28</v>
      </c>
      <c r="D15" s="8">
        <f>ROUND(D5*D13,2)</f>
        <v>795415.2</v>
      </c>
      <c r="E15" s="8">
        <f aca="true" t="shared" si="3" ref="E15:P15">ROUND(E5*E13,2)</f>
        <v>619651.2</v>
      </c>
      <c r="F15" s="8">
        <f t="shared" si="3"/>
        <v>713732.65</v>
      </c>
      <c r="G15" s="8">
        <f t="shared" si="3"/>
        <v>414848.91</v>
      </c>
      <c r="H15" s="8">
        <f>ROUND((H5-H6)*H13+H6*H14,2)</f>
        <v>411766.8</v>
      </c>
      <c r="I15" s="8">
        <f>ROUND((I5-I6)*I13+I6*I14,2)</f>
        <v>398816.84</v>
      </c>
      <c r="J15" s="8">
        <f>ROUND((J5-J6)*J13+J6*J14,2)</f>
        <v>508141.81</v>
      </c>
      <c r="K15" s="8">
        <f t="shared" si="3"/>
        <v>461151.77</v>
      </c>
      <c r="L15" s="8">
        <f>ROUND((L5-L6)*L13+L6*L14,2)</f>
        <v>443058.42</v>
      </c>
      <c r="M15" s="8">
        <f>ROUND((M5-M6)*M13+M6*M14,2)</f>
        <v>529944.22</v>
      </c>
      <c r="N15" s="8">
        <f t="shared" si="3"/>
        <v>211880.65</v>
      </c>
      <c r="O15" s="8">
        <f t="shared" si="3"/>
        <v>365975.46</v>
      </c>
      <c r="P15" s="8">
        <f t="shared" si="3"/>
        <v>815683.86</v>
      </c>
      <c r="Q15" s="17">
        <f>SUM(D15:P15)</f>
        <v>6690067.79</v>
      </c>
      <c r="R15" s="3"/>
      <c r="S15" s="3"/>
    </row>
    <row r="16" spans="1:19" ht="24.75">
      <c r="A16" s="10">
        <v>11</v>
      </c>
      <c r="B16" s="11" t="s">
        <v>31</v>
      </c>
      <c r="C16" s="19" t="s">
        <v>10</v>
      </c>
      <c r="D16" s="10">
        <f>(D10+D12+D15)/1000</f>
        <v>5462.1501100000005</v>
      </c>
      <c r="E16" s="10">
        <f aca="true" t="shared" si="4" ref="E16:Q16">(E10+E12+E15)/1000</f>
        <v>4254.72872</v>
      </c>
      <c r="F16" s="10">
        <f t="shared" si="4"/>
        <v>4900.21321</v>
      </c>
      <c r="G16" s="10">
        <f t="shared" si="4"/>
        <v>2779.47437</v>
      </c>
      <c r="H16" s="10">
        <f t="shared" si="4"/>
        <v>2728.1139299999995</v>
      </c>
      <c r="I16" s="10">
        <f t="shared" si="4"/>
        <v>2673.5092999999997</v>
      </c>
      <c r="J16" s="10">
        <f t="shared" si="4"/>
        <v>3498.00794</v>
      </c>
      <c r="K16" s="10">
        <f t="shared" si="4"/>
        <v>3255.8296299999997</v>
      </c>
      <c r="L16" s="10">
        <f t="shared" si="4"/>
        <v>3042.0500899999997</v>
      </c>
      <c r="M16" s="10">
        <f t="shared" si="4"/>
        <v>3663.05376</v>
      </c>
      <c r="N16" s="10">
        <f t="shared" si="4"/>
        <v>1491.3979399999998</v>
      </c>
      <c r="O16" s="10">
        <f t="shared" si="4"/>
        <v>2617.6283399999998</v>
      </c>
      <c r="P16" s="10">
        <f t="shared" si="4"/>
        <v>5832.92353</v>
      </c>
      <c r="Q16" s="20">
        <f t="shared" si="4"/>
        <v>46199.080870000005</v>
      </c>
      <c r="R16" s="20">
        <f>Q16-S16</f>
        <v>24566.930870000004</v>
      </c>
      <c r="S16" s="20">
        <v>21632.15</v>
      </c>
    </row>
    <row r="17" spans="1:15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1"/>
      <c r="L17" s="1"/>
      <c r="M17" s="1"/>
      <c r="N17" s="1"/>
      <c r="O17" s="1"/>
    </row>
    <row r="18" spans="1:1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1"/>
      <c r="L18" s="1"/>
      <c r="M18" s="1"/>
      <c r="N18" s="1"/>
      <c r="O18" s="1"/>
    </row>
    <row r="19" spans="1:15" ht="15">
      <c r="A19" s="2"/>
      <c r="B19" s="2" t="s">
        <v>32</v>
      </c>
      <c r="C19" s="2" t="s">
        <v>33</v>
      </c>
      <c r="D19" s="2"/>
      <c r="E19" s="2"/>
      <c r="F19" s="2"/>
      <c r="G19" s="2"/>
      <c r="H19" s="2"/>
      <c r="I19" s="2"/>
      <c r="J19" s="2"/>
      <c r="K19" s="1"/>
      <c r="L19" s="1"/>
      <c r="M19" s="1"/>
      <c r="N19" s="1"/>
      <c r="O19" s="1"/>
    </row>
    <row r="20" spans="1:15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1"/>
      <c r="L20" s="1"/>
      <c r="M20" s="1"/>
      <c r="N20" s="1"/>
      <c r="O20" s="1"/>
    </row>
    <row r="21" spans="1:15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1"/>
      <c r="L21" s="1"/>
      <c r="M21" s="1"/>
      <c r="N21" s="1"/>
      <c r="O21" s="1"/>
    </row>
    <row r="22" spans="1:15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1"/>
      <c r="L22" s="1"/>
      <c r="M22" s="1"/>
      <c r="N22" s="1"/>
      <c r="O22" s="1"/>
    </row>
    <row r="23" spans="1:15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1"/>
      <c r="L23" s="1"/>
      <c r="M23" s="1"/>
      <c r="N23" s="1"/>
      <c r="O23" s="1"/>
    </row>
    <row r="24" spans="1:15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1"/>
      <c r="L24" s="1"/>
      <c r="M24" s="1"/>
      <c r="N24" s="1"/>
      <c r="O24" s="1"/>
    </row>
  </sheetData>
  <sheetProtection/>
  <mergeCells count="1">
    <mergeCell ref="A1:P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Долгушина Татьяна Алексеевна</dc:creator>
  <cp:keywords/>
  <dc:description/>
  <cp:lastModifiedBy>Ильин Александр Михайлович</cp:lastModifiedBy>
  <dcterms:created xsi:type="dcterms:W3CDTF">2014-05-19T10:03:42Z</dcterms:created>
  <dcterms:modified xsi:type="dcterms:W3CDTF">2017-03-02T10:48:51Z</dcterms:modified>
  <cp:category/>
  <cp:version/>
  <cp:contentType/>
  <cp:contentStatus/>
</cp:coreProperties>
</file>