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БЩАЯ\ДОКУМЕНТЫ ЮРИСТА\Раскрытие информации\2023\электро\Приложение 1\"/>
    </mc:Choice>
  </mc:AlternateContent>
  <bookViews>
    <workbookView xWindow="0" yWindow="0" windowWidth="18093" windowHeight="11634"/>
  </bookViews>
  <sheets>
    <sheet name="Структура_затрат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15" i="1"/>
  <c r="G9" i="1"/>
  <c r="G46" i="1" l="1"/>
  <c r="G49" i="1" s="1"/>
  <c r="G50" i="1" s="1"/>
  <c r="F15" i="1"/>
  <c r="F9" i="1"/>
  <c r="F28" i="1" l="1"/>
  <c r="F46" i="1" l="1"/>
  <c r="F44" i="1" s="1"/>
  <c r="F45" i="1" s="1"/>
  <c r="E14" i="1"/>
  <c r="F49" i="1" l="1"/>
  <c r="F50" i="1" s="1"/>
  <c r="E28" i="1"/>
  <c r="C28" i="1"/>
  <c r="C17" i="1"/>
  <c r="C15" i="1" s="1"/>
  <c r="E15" i="1"/>
  <c r="E9" i="1"/>
  <c r="C9" i="1"/>
  <c r="E46" i="1" l="1"/>
  <c r="E49" i="1" s="1"/>
  <c r="C46" i="1"/>
  <c r="E50" i="1" l="1"/>
  <c r="E44" i="1"/>
  <c r="E45" i="1" s="1"/>
  <c r="C44" i="1"/>
  <c r="C45" i="1" s="1"/>
  <c r="C49" i="1"/>
  <c r="C50" i="1" s="1"/>
</calcChain>
</file>

<file path=xl/sharedStrings.xml><?xml version="1.0" encoding="utf-8"?>
<sst xmlns="http://schemas.openxmlformats.org/spreadsheetml/2006/main" count="89" uniqueCount="53">
  <si>
    <t>Структура и объем затрат на производство и реализацию электрической энергии*</t>
  </si>
  <si>
    <t>АО "НАТЭК Инвест-Энерго"</t>
  </si>
  <si>
    <t>Показатели</t>
  </si>
  <si>
    <t>Ед.изм.</t>
  </si>
  <si>
    <t>ФАКТ
2015 года</t>
  </si>
  <si>
    <t>Отпущено электрической энергии:</t>
  </si>
  <si>
    <t>кВт*ч</t>
  </si>
  <si>
    <t>Операционные расходы</t>
  </si>
  <si>
    <t>тыс.руб.</t>
  </si>
  <si>
    <t>Материалы на технологические цели</t>
  </si>
  <si>
    <t>Текущий и капитальный ремонт</t>
  </si>
  <si>
    <t>Оплата труда</t>
  </si>
  <si>
    <t>Цеховые расходы</t>
  </si>
  <si>
    <t>Общеэксплуатационные расходы</t>
  </si>
  <si>
    <t>Неподконтрольные расходы</t>
  </si>
  <si>
    <t>Отвод сточных вод</t>
  </si>
  <si>
    <t>Налоги</t>
  </si>
  <si>
    <t>налог на имущество</t>
  </si>
  <si>
    <t>транспортный налог</t>
  </si>
  <si>
    <t>плата за ПДВ загрязняющих веществ</t>
  </si>
  <si>
    <t>Отчисления от фонда оплаты труда</t>
  </si>
  <si>
    <t xml:space="preserve">Амортизация основных производственных фондов   </t>
  </si>
  <si>
    <t>Арендная плата</t>
  </si>
  <si>
    <t>Внереализационные расходы</t>
  </si>
  <si>
    <t>Расчетная предпринимательская прибыль</t>
  </si>
  <si>
    <t>Недополученный доход</t>
  </si>
  <si>
    <t>Избыток средств, полученный в предыдущем периоде</t>
  </si>
  <si>
    <t>Расходы на энергоресурсы</t>
  </si>
  <si>
    <t>Вода на наполнение системы и подпитку</t>
  </si>
  <si>
    <t>Топливо на технологические цели</t>
  </si>
  <si>
    <t>мазут</t>
  </si>
  <si>
    <t>тыс.т</t>
  </si>
  <si>
    <t>дизельное топливо</t>
  </si>
  <si>
    <t>уголь</t>
  </si>
  <si>
    <t>электроэнергия для электрокотлов</t>
  </si>
  <si>
    <t>тыс.кВт</t>
  </si>
  <si>
    <t>другие виды топлива</t>
  </si>
  <si>
    <t>тыс.ед</t>
  </si>
  <si>
    <t>Электроэнергия</t>
  </si>
  <si>
    <t>тыс.кВт.ч</t>
  </si>
  <si>
    <t>Себестоимость</t>
  </si>
  <si>
    <t>руб/Гкал</t>
  </si>
  <si>
    <t>Итого расходы до налогообложения</t>
  </si>
  <si>
    <t>Расходы, относимые на прибыль после налогообложения</t>
  </si>
  <si>
    <t>Налог на прибыль</t>
  </si>
  <si>
    <t>Необходимая  валовая  выручка</t>
  </si>
  <si>
    <t xml:space="preserve">Тариф </t>
  </si>
  <si>
    <t>Рост тарифа</t>
  </si>
  <si>
    <t>* АО "НАТЭК Инвест-Энерго" осуществляет деятельность по комбинированной выработке тепловой и электрической энергии и ведет раздельный учет затрат на производство и реализацию товаров (работ, услуг) по регулируемым видам деятельности</t>
  </si>
  <si>
    <t>ФАКТ
2020 года</t>
  </si>
  <si>
    <t>ФАКТ
2021 года</t>
  </si>
  <si>
    <t>ФАКТ
2022 года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</si>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</sst>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8" applyBorder="0">
      <alignment horizontal="center" vertical="center" wrapText="1"/>
    </xf>
    <xf numFmtId="0" fontId="3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2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0" applyNumberFormat="1" applyFont="1" applyFill="1" applyBorder="1" applyAlignment="1" applyProtection="1">
      <alignment vertical="center"/>
      <protection hidden="1"/>
    </xf>
    <xf numFmtId="0" fontId="1" fillId="3" borderId="7" xfId="3" applyNumberFormat="1" applyFont="1" applyFill="1" applyBorder="1" applyAlignment="1" applyProtection="1">
      <alignment vertical="center" wrapText="1"/>
      <protection hidden="1"/>
    </xf>
    <xf numFmtId="0" fontId="1" fillId="3" borderId="9" xfId="4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4" applyNumberFormat="1" applyFont="1" applyFill="1" applyBorder="1" applyAlignment="1" applyProtection="1">
      <alignment horizontal="right"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9" xfId="0" applyNumberFormat="1" applyFont="1" applyFill="1" applyBorder="1" applyAlignment="1" applyProtection="1">
      <alignment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 indent="2"/>
      <protection hidden="1"/>
    </xf>
    <xf numFmtId="0" fontId="1" fillId="3" borderId="7" xfId="1" applyNumberFormat="1" applyFont="1" applyFill="1" applyBorder="1" applyAlignment="1" applyProtection="1">
      <alignment horizontal="left" vertical="center" wrapText="1"/>
      <protection hidden="1"/>
    </xf>
    <xf numFmtId="0" fontId="1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left" vertical="center" wrapText="1"/>
      <protection hidden="1"/>
    </xf>
    <xf numFmtId="4" fontId="5" fillId="3" borderId="9" xfId="0" applyNumberFormat="1" applyFont="1" applyFill="1" applyBorder="1" applyAlignment="1" applyProtection="1">
      <alignment horizontal="right" vertical="center"/>
      <protection hidden="1"/>
    </xf>
    <xf numFmtId="0" fontId="1" fillId="3" borderId="7" xfId="1" applyNumberFormat="1" applyFont="1" applyFill="1" applyBorder="1" applyAlignment="1" applyProtection="1">
      <alignment vertical="center" wrapText="1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6" fillId="4" borderId="7" xfId="3" applyNumberFormat="1" applyFont="1" applyFill="1" applyBorder="1" applyAlignment="1" applyProtection="1">
      <alignment vertical="center" wrapText="1"/>
      <protection hidden="1"/>
    </xf>
    <xf numFmtId="0" fontId="6" fillId="4" borderId="9" xfId="4" applyNumberFormat="1" applyFont="1" applyFill="1" applyBorder="1" applyAlignment="1" applyProtection="1">
      <alignment horizontal="center" vertical="center" wrapText="1"/>
      <protection hidden="1"/>
    </xf>
    <xf numFmtId="164" fontId="6" fillId="4" borderId="9" xfId="4" applyNumberFormat="1" applyFont="1" applyFill="1" applyBorder="1" applyAlignment="1" applyProtection="1">
      <alignment vertical="center"/>
      <protection hidden="1"/>
    </xf>
    <xf numFmtId="0" fontId="1" fillId="4" borderId="7" xfId="1" applyNumberFormat="1" applyFont="1" applyFill="1" applyBorder="1" applyAlignment="1" applyProtection="1">
      <alignment vertical="center" wrapText="1"/>
      <protection hidden="1"/>
    </xf>
    <xf numFmtId="0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9" xfId="0" applyNumberFormat="1" applyFont="1" applyFill="1" applyBorder="1" applyAlignment="1" applyProtection="1">
      <alignment horizontal="right" vertical="center"/>
      <protection hidden="1"/>
    </xf>
    <xf numFmtId="0" fontId="1" fillId="0" borderId="4" xfId="1" applyNumberFormat="1" applyFont="1" applyFill="1" applyBorder="1" applyAlignment="1" applyProtection="1">
      <alignment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1" applyNumberFormat="1" applyFont="1" applyFill="1" applyBorder="1" applyAlignment="1" applyProtection="1">
      <alignment horizontal="left" vertical="center" wrapText="1"/>
      <protection hidden="1"/>
    </xf>
  </cellXfs>
  <cellStyles count="5">
    <cellStyle name="ЗаголовокСтолбца" xfId="2"/>
    <cellStyle name="Обычный" xfId="0" builtinId="0"/>
    <cellStyle name="Обычный 2 2 2 3" xfId="4"/>
    <cellStyle name="Обычный_ЛЗОС кальк  2007нов" xfId="1"/>
    <cellStyle name="Обычный_ЛЗОС кальк  2007нов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4;&#1086;&#1082;&#1091;&#1084;&#1077;&#1085;&#1090;&#1099;%20&#1082;%20&#1090;&#1072;&#1088;&#1080;&#1092;&#1091;%202022/&#1064;&#1072;&#1073;&#1083;&#1086;&#1085;/&#1058;&#1057;_&#1069;&#1085;&#1077;&#1088;&#1075;&#1086;&#1094;&#1077;&#1085;&#1090;&#1088;%20&#1052;&#1103;&#1082;&#1080;&#1085;&#1080;&#1085;&#1086;/_&#1056;&#1072;&#1089;&#1095;&#1077;&#1090;%20&#1090;&#1072;&#1088;&#1080;&#1092;&#1072;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н.Форма"/>
      <sheetName val="Корректировка НВВ 2020"/>
      <sheetName val="БДР_факт_2020"/>
      <sheetName val="2020"/>
      <sheetName val="Корректировка НВВ 2019"/>
      <sheetName val="СВОД"/>
      <sheetName val="2018"/>
      <sheetName val="2019"/>
      <sheetName val="БДР_факт_2019"/>
      <sheetName val="БДР_факт_2018"/>
      <sheetName val="Списки"/>
      <sheetName val="Расчет тарифа"/>
      <sheetName val="БДР_факт_2017"/>
      <sheetName val="6.1"/>
      <sheetName val="Баланс ТЭ и ЭЭ"/>
      <sheetName val="3.1"/>
      <sheetName val="4.1"/>
      <sheetName val="4.3"/>
      <sheetName val="4.4"/>
      <sheetName val="НР.НУР"/>
      <sheetName val="НР.Топливо_газ"/>
      <sheetName val="4.5"/>
      <sheetName val="4.6"/>
      <sheetName val="СВОД_Ремонт_ОС"/>
      <sheetName val="СВОД_Общепроизв"/>
      <sheetName val="СВОД_Общехоз"/>
      <sheetName val="4.8"/>
      <sheetName val="4.9"/>
      <sheetName val="ОР.НИЭ_Оклады"/>
      <sheetName val="ОР.ЗП_взносы"/>
      <sheetName val="ШР"/>
      <sheetName val="ДВ"/>
      <sheetName val="П-4"/>
      <sheetName val="4.10"/>
      <sheetName val="Вед_аморт_ОС_2018-2022"/>
      <sheetName val="NATEK_AnD_факт2018нов"/>
      <sheetName val="4.12"/>
      <sheetName val="Вед_аморт_ОС_2017"/>
      <sheetName val="Вед_аморт_ОС_2016"/>
      <sheetName val="Вед_аморт_ОС_2015"/>
      <sheetName val="5.1"/>
      <sheetName val="5.2"/>
      <sheetName val="НУР1"/>
      <sheetName val="5.3"/>
      <sheetName val="НР.Аренда"/>
      <sheetName val="НР.Налоги"/>
      <sheetName val="НИ_2018-2022"/>
      <sheetName val="НИ_2017"/>
      <sheetName val="НИ_2016"/>
      <sheetName val="НИ_2015"/>
      <sheetName val="НР.НИ"/>
      <sheetName val="НИ_2017_факт"/>
      <sheetName val="ВР.Др.обос.расходы"/>
      <sheetName val="5.4"/>
      <sheetName val="5.5,6,7"/>
      <sheetName val="5.9 НВВ"/>
      <sheetName val="КоррНВВ2018"/>
      <sheetName val="П1.2.1"/>
      <sheetName val="П1.9"/>
      <sheetName val="П.1.10"/>
      <sheetName val="П.1.11"/>
      <sheetName val="П.1.15"/>
      <sheetName val="П.1.16"/>
      <sheetName val="П.1.17"/>
      <sheetName val="П.1.18"/>
      <sheetName val="П.1.21"/>
      <sheetName val="индексы МЭР"/>
      <sheetName val="Condition_отправка"/>
      <sheetName val="БДР_факт_2016"/>
    </sheetNames>
    <sheetDataSet>
      <sheetData sheetId="0">
        <row r="80">
          <cell r="X80">
            <v>4918.5692966805882</v>
          </cell>
        </row>
        <row r="94">
          <cell r="X94">
            <v>98.721539996887415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3"/>
  <sheetViews>
    <sheetView tabSelected="1" topLeftCell="A4" workbookViewId="0">
      <selection activeCell="A30" sqref="A30"/>
    </sheetView>
  </sheetViews>
  <sheetFormatPr defaultColWidth="9.125" defaultRowHeight="15.7" outlineLevelRow="1" outlineLevelCol="1" x14ac:dyDescent="0.25"/>
  <cols>
    <col min="1" max="1" width="47.25" style="2" customWidth="1"/>
    <col min="2" max="2" width="12.625" style="2" customWidth="1"/>
    <col min="3" max="3" width="12" style="2" hidden="1" customWidth="1" outlineLevel="1"/>
    <col min="4" max="4" width="0.375" style="2" customWidth="1" collapsed="1"/>
    <col min="5" max="5" width="12" style="2" hidden="1" customWidth="1" outlineLevel="1"/>
    <col min="6" max="6" width="12" style="2" hidden="1" customWidth="1" outlineLevel="1" collapsed="1"/>
    <col min="7" max="7" width="12" style="2" customWidth="1" collapsed="1"/>
    <col min="8" max="8" width="10.125" style="2" bestFit="1" customWidth="1"/>
    <col min="9" max="16384" width="9.125" style="2"/>
  </cols>
  <sheetData>
    <row r="1" spans="1:8" x14ac:dyDescent="0.25">
      <c r="E1" s="31"/>
      <c r="F1" s="31"/>
      <c r="G1" s="31"/>
    </row>
    <row r="2" spans="1:8" s="1" customFormat="1" ht="28.55" customHeight="1" x14ac:dyDescent="0.25">
      <c r="A2" s="40" t="s">
        <v>0</v>
      </c>
      <c r="B2" s="40"/>
      <c r="C2" s="40"/>
      <c r="D2" s="40"/>
      <c r="E2" s="40"/>
    </row>
    <row r="3" spans="1:8" s="1" customFormat="1" x14ac:dyDescent="0.25">
      <c r="A3" s="41" t="s">
        <v>1</v>
      </c>
      <c r="B3" s="41"/>
      <c r="C3" s="41"/>
      <c r="D3" s="41"/>
      <c r="E3" s="41"/>
    </row>
    <row r="4" spans="1:8" s="1" customFormat="1" x14ac:dyDescent="0.25">
      <c r="A4" s="41" t="s">
        <v>52</v>
      </c>
      <c r="B4" s="41"/>
      <c r="C4" s="41"/>
      <c r="D4" s="41"/>
      <c r="E4" s="41"/>
    </row>
    <row r="5" spans="1:8" ht="16.399999999999999" thickBot="1" x14ac:dyDescent="0.3"/>
    <row r="6" spans="1:8" x14ac:dyDescent="0.25">
      <c r="A6" s="36" t="s">
        <v>2</v>
      </c>
      <c r="B6" s="38" t="s">
        <v>3</v>
      </c>
      <c r="C6" s="33" t="s">
        <v>4</v>
      </c>
      <c r="E6" s="33" t="s">
        <v>49</v>
      </c>
      <c r="F6" s="33" t="s">
        <v>50</v>
      </c>
      <c r="G6" s="33" t="s">
        <v>51</v>
      </c>
    </row>
    <row r="7" spans="1:8" ht="16.399999999999999" collapsed="1" thickBot="1" x14ac:dyDescent="0.3">
      <c r="A7" s="37"/>
      <c r="B7" s="39"/>
      <c r="C7" s="34"/>
      <c r="E7" s="34"/>
      <c r="F7" s="34"/>
      <c r="G7" s="34"/>
    </row>
    <row r="8" spans="1:8" hidden="1" outlineLevel="1" x14ac:dyDescent="0.25">
      <c r="A8" s="3" t="s">
        <v>5</v>
      </c>
      <c r="B8" s="4" t="s">
        <v>6</v>
      </c>
      <c r="C8" s="5">
        <v>24588.856</v>
      </c>
      <c r="E8" s="5">
        <v>26164.185999999998</v>
      </c>
      <c r="F8" s="5">
        <v>27549.397000000001</v>
      </c>
      <c r="G8" s="5">
        <v>27544.744999999999</v>
      </c>
    </row>
    <row r="9" spans="1:8" x14ac:dyDescent="0.25">
      <c r="A9" s="6" t="s">
        <v>7</v>
      </c>
      <c r="B9" s="7" t="s">
        <v>8</v>
      </c>
      <c r="C9" s="8">
        <f>C10+C11+C12+C13+C14</f>
        <v>42604.086703645786</v>
      </c>
      <c r="E9" s="8">
        <f>E10+E11+E12+E13+E14</f>
        <v>27103.27019432935</v>
      </c>
      <c r="F9" s="8">
        <f>F10+F11+F12+F13+F14</f>
        <v>25118.316414291392</v>
      </c>
      <c r="G9" s="8">
        <f>G10+G11+G12+G13+G14</f>
        <v>30674.108305839211</v>
      </c>
      <c r="H9" s="32"/>
    </row>
    <row r="10" spans="1:8" x14ac:dyDescent="0.25">
      <c r="A10" s="9" t="s">
        <v>9</v>
      </c>
      <c r="B10" s="10" t="s">
        <v>8</v>
      </c>
      <c r="C10" s="11">
        <v>1115.7539752209436</v>
      </c>
      <c r="E10" s="11"/>
      <c r="F10" s="11"/>
      <c r="G10" s="11"/>
    </row>
    <row r="11" spans="1:8" x14ac:dyDescent="0.25">
      <c r="A11" s="9" t="s">
        <v>10</v>
      </c>
      <c r="B11" s="10" t="s">
        <v>8</v>
      </c>
      <c r="C11" s="11">
        <v>28798.216753600002</v>
      </c>
      <c r="E11" s="11">
        <v>8293.5588899026043</v>
      </c>
      <c r="F11" s="11">
        <v>8212.7105400737291</v>
      </c>
      <c r="G11" s="11">
        <v>13180.626</v>
      </c>
    </row>
    <row r="12" spans="1:8" x14ac:dyDescent="0.25">
      <c r="A12" s="9" t="s">
        <v>11</v>
      </c>
      <c r="B12" s="10" t="s">
        <v>8</v>
      </c>
      <c r="C12" s="11">
        <v>9118.1786769999999</v>
      </c>
      <c r="E12" s="11">
        <v>13585.619259999999</v>
      </c>
      <c r="F12" s="11">
        <v>12433.611919761621</v>
      </c>
      <c r="G12" s="11">
        <v>12980.983305839211</v>
      </c>
    </row>
    <row r="13" spans="1:8" x14ac:dyDescent="0.25">
      <c r="A13" s="9" t="s">
        <v>12</v>
      </c>
      <c r="B13" s="10" t="s">
        <v>8</v>
      </c>
      <c r="C13" s="11">
        <v>1654.5428883000009</v>
      </c>
      <c r="E13" s="11">
        <v>404.24428774304397</v>
      </c>
      <c r="F13" s="11">
        <v>2291.4872526222694</v>
      </c>
      <c r="G13" s="11">
        <v>3197.5990000000002</v>
      </c>
    </row>
    <row r="14" spans="1:8" x14ac:dyDescent="0.25">
      <c r="A14" s="9" t="s">
        <v>13</v>
      </c>
      <c r="B14" s="10" t="s">
        <v>8</v>
      </c>
      <c r="C14" s="11">
        <v>1917.3944095248357</v>
      </c>
      <c r="E14" s="11">
        <f>[1]СВОД_н.Форма!$X$80-[1]СВОД_н.Форма!$X$94</f>
        <v>4819.8477566837009</v>
      </c>
      <c r="F14" s="11">
        <v>2180.5067018337772</v>
      </c>
      <c r="G14" s="11">
        <v>1314.9</v>
      </c>
    </row>
    <row r="15" spans="1:8" collapsed="1" x14ac:dyDescent="0.25">
      <c r="A15" s="6" t="s">
        <v>14</v>
      </c>
      <c r="B15" s="7" t="s">
        <v>8</v>
      </c>
      <c r="C15" s="8">
        <f>C16+C17+C21+C22+C23+C24</f>
        <v>89948.984601269403</v>
      </c>
      <c r="E15" s="8">
        <f>E16+E17+E21+E22+E23+E24</f>
        <v>39197.22115867064</v>
      </c>
      <c r="F15" s="8">
        <f>F16+F17+F21+F22+F23+F24</f>
        <v>39237.912697587781</v>
      </c>
      <c r="G15" s="8">
        <f>G16+G17+G21+G22+G23+G24</f>
        <v>45213.71631829573</v>
      </c>
      <c r="H15" s="32"/>
    </row>
    <row r="16" spans="1:8" hidden="1" outlineLevel="1" x14ac:dyDescent="0.25">
      <c r="A16" s="9" t="s">
        <v>15</v>
      </c>
      <c r="B16" s="10" t="s">
        <v>8</v>
      </c>
      <c r="C16" s="11">
        <v>0</v>
      </c>
      <c r="E16" s="11">
        <v>0</v>
      </c>
      <c r="F16" s="11">
        <v>0</v>
      </c>
      <c r="G16" s="11"/>
    </row>
    <row r="17" spans="1:8" collapsed="1" x14ac:dyDescent="0.25">
      <c r="A17" s="9" t="s">
        <v>16</v>
      </c>
      <c r="B17" s="10" t="s">
        <v>8</v>
      </c>
      <c r="C17" s="11">
        <f t="shared" ref="C17" si="0">SUM(C18:C20)</f>
        <v>1329.9964804883241</v>
      </c>
      <c r="E17" s="11">
        <v>3696.2090229999999</v>
      </c>
      <c r="F17" s="11">
        <v>3043.7225887429595</v>
      </c>
      <c r="G17" s="11">
        <v>3260.8690000000001</v>
      </c>
    </row>
    <row r="18" spans="1:8" hidden="1" outlineLevel="1" x14ac:dyDescent="0.25">
      <c r="A18" s="12" t="s">
        <v>17</v>
      </c>
      <c r="B18" s="10" t="s">
        <v>8</v>
      </c>
      <c r="C18" s="11">
        <v>1321.935602200404</v>
      </c>
      <c r="E18" s="11"/>
      <c r="F18" s="11"/>
      <c r="G18" s="11"/>
    </row>
    <row r="19" spans="1:8" hidden="1" outlineLevel="1" x14ac:dyDescent="0.25">
      <c r="A19" s="12" t="s">
        <v>18</v>
      </c>
      <c r="B19" s="10" t="s">
        <v>8</v>
      </c>
      <c r="C19" s="11">
        <v>0.45999999999999996</v>
      </c>
      <c r="E19" s="11"/>
      <c r="F19" s="11"/>
      <c r="G19" s="11"/>
    </row>
    <row r="20" spans="1:8" hidden="1" outlineLevel="1" x14ac:dyDescent="0.25">
      <c r="A20" s="12" t="s">
        <v>19</v>
      </c>
      <c r="B20" s="10" t="s">
        <v>8</v>
      </c>
      <c r="C20" s="11">
        <v>7.6008782879199988</v>
      </c>
      <c r="E20" s="11"/>
      <c r="F20" s="11"/>
      <c r="G20" s="11"/>
    </row>
    <row r="21" spans="1:8" x14ac:dyDescent="0.25">
      <c r="A21" s="9" t="s">
        <v>20</v>
      </c>
      <c r="B21" s="10" t="s">
        <v>8</v>
      </c>
      <c r="C21" s="11">
        <v>2225.5415799999996</v>
      </c>
      <c r="E21" s="11">
        <v>3794.4464200000002</v>
      </c>
      <c r="F21" s="11">
        <v>3509.0008021009066</v>
      </c>
      <c r="G21" s="11">
        <v>3656.6905997571362</v>
      </c>
    </row>
    <row r="22" spans="1:8" ht="31.4" x14ac:dyDescent="0.25">
      <c r="A22" s="9" t="s">
        <v>21</v>
      </c>
      <c r="B22" s="10" t="s">
        <v>8</v>
      </c>
      <c r="C22" s="11">
        <v>48224.123591171367</v>
      </c>
      <c r="E22" s="11">
        <v>31406.487639999999</v>
      </c>
      <c r="F22" s="11">
        <v>32538.827977442375</v>
      </c>
      <c r="G22" s="11">
        <v>38242.269999999997</v>
      </c>
    </row>
    <row r="23" spans="1:8" x14ac:dyDescent="0.25">
      <c r="A23" s="9" t="s">
        <v>22</v>
      </c>
      <c r="B23" s="10" t="s">
        <v>8</v>
      </c>
      <c r="C23" s="11">
        <v>38095.660188496651</v>
      </c>
      <c r="E23" s="11">
        <v>139.87545999949799</v>
      </c>
      <c r="F23" s="11">
        <v>118.3805299981033</v>
      </c>
      <c r="G23" s="11">
        <v>26.171599328525833</v>
      </c>
    </row>
    <row r="24" spans="1:8" collapsed="1" x14ac:dyDescent="0.25">
      <c r="A24" s="9" t="s">
        <v>23</v>
      </c>
      <c r="B24" s="10" t="s">
        <v>8</v>
      </c>
      <c r="C24" s="11">
        <v>73.662761113064761</v>
      </c>
      <c r="E24" s="11">
        <v>160.20261567113579</v>
      </c>
      <c r="F24" s="11">
        <v>27.980799303430402</v>
      </c>
      <c r="G24" s="11">
        <v>27.715119210069396</v>
      </c>
    </row>
    <row r="25" spans="1:8" hidden="1" outlineLevel="1" x14ac:dyDescent="0.25">
      <c r="A25" s="13" t="s">
        <v>24</v>
      </c>
      <c r="B25" s="14" t="s">
        <v>8</v>
      </c>
      <c r="C25" s="15"/>
      <c r="E25" s="15"/>
      <c r="F25" s="15"/>
      <c r="G25" s="15"/>
    </row>
    <row r="26" spans="1:8" hidden="1" outlineLevel="1" x14ac:dyDescent="0.25">
      <c r="A26" s="13" t="s">
        <v>25</v>
      </c>
      <c r="B26" s="14" t="s">
        <v>8</v>
      </c>
      <c r="C26" s="5"/>
      <c r="E26" s="5"/>
      <c r="F26" s="5"/>
      <c r="G26" s="5"/>
    </row>
    <row r="27" spans="1:8" ht="31.4" hidden="1" outlineLevel="1" x14ac:dyDescent="0.25">
      <c r="A27" s="13" t="s">
        <v>26</v>
      </c>
      <c r="B27" s="14" t="s">
        <v>8</v>
      </c>
      <c r="C27" s="5"/>
      <c r="E27" s="5"/>
      <c r="F27" s="5"/>
      <c r="G27" s="5"/>
    </row>
    <row r="28" spans="1:8" x14ac:dyDescent="0.25">
      <c r="A28" s="6" t="s">
        <v>27</v>
      </c>
      <c r="B28" s="7" t="s">
        <v>8</v>
      </c>
      <c r="C28" s="8">
        <f>C29+C30</f>
        <v>26310.675279999996</v>
      </c>
      <c r="E28" s="8">
        <f>E29+E30</f>
        <v>34190.063800000004</v>
      </c>
      <c r="F28" s="8">
        <f>F29+F30</f>
        <v>39614.83973</v>
      </c>
      <c r="G28" s="8">
        <f>G29+G30</f>
        <v>41136.82</v>
      </c>
      <c r="H28" s="32"/>
    </row>
    <row r="29" spans="1:8" outlineLevel="1" x14ac:dyDescent="0.25">
      <c r="A29" s="9" t="s">
        <v>28</v>
      </c>
      <c r="B29" s="10" t="s">
        <v>8</v>
      </c>
      <c r="C29" s="11">
        <v>0</v>
      </c>
      <c r="E29" s="11">
        <v>0</v>
      </c>
      <c r="F29" s="11">
        <v>0</v>
      </c>
      <c r="G29" s="11"/>
    </row>
    <row r="30" spans="1:8" collapsed="1" x14ac:dyDescent="0.25">
      <c r="A30" s="9" t="s">
        <v>29</v>
      </c>
      <c r="B30" s="10" t="s">
        <v>8</v>
      </c>
      <c r="C30" s="11">
        <v>26310.675279999996</v>
      </c>
      <c r="E30" s="11">
        <v>34190.063800000004</v>
      </c>
      <c r="F30" s="11">
        <v>39614.83973</v>
      </c>
      <c r="G30" s="11">
        <v>41136.82</v>
      </c>
    </row>
    <row r="31" spans="1:8" hidden="1" x14ac:dyDescent="0.25">
      <c r="A31" s="16" t="s">
        <v>30</v>
      </c>
      <c r="B31" s="10" t="s">
        <v>8</v>
      </c>
      <c r="C31" s="11"/>
      <c r="E31" s="11"/>
      <c r="F31" s="11"/>
      <c r="G31" s="11"/>
    </row>
    <row r="32" spans="1:8" hidden="1" x14ac:dyDescent="0.25">
      <c r="A32" s="16"/>
      <c r="B32" s="10" t="s">
        <v>31</v>
      </c>
      <c r="C32" s="11"/>
      <c r="E32" s="11"/>
      <c r="F32" s="11"/>
      <c r="G32" s="11"/>
    </row>
    <row r="33" spans="1:8" hidden="1" x14ac:dyDescent="0.25">
      <c r="A33" s="16" t="s">
        <v>32</v>
      </c>
      <c r="B33" s="10" t="s">
        <v>8</v>
      </c>
      <c r="C33" s="11"/>
      <c r="E33" s="11"/>
      <c r="F33" s="11"/>
      <c r="G33" s="11"/>
    </row>
    <row r="34" spans="1:8" hidden="1" x14ac:dyDescent="0.25">
      <c r="A34" s="16"/>
      <c r="B34" s="10" t="s">
        <v>31</v>
      </c>
      <c r="C34" s="11"/>
      <c r="E34" s="11"/>
      <c r="F34" s="11"/>
      <c r="G34" s="11"/>
    </row>
    <row r="35" spans="1:8" hidden="1" x14ac:dyDescent="0.25">
      <c r="A35" s="16" t="s">
        <v>33</v>
      </c>
      <c r="B35" s="10" t="s">
        <v>8</v>
      </c>
      <c r="C35" s="11"/>
      <c r="E35" s="11"/>
      <c r="F35" s="11"/>
      <c r="G35" s="11"/>
    </row>
    <row r="36" spans="1:8" hidden="1" x14ac:dyDescent="0.25">
      <c r="A36" s="16"/>
      <c r="B36" s="10" t="s">
        <v>31</v>
      </c>
      <c r="C36" s="11"/>
      <c r="E36" s="11"/>
      <c r="F36" s="11"/>
      <c r="G36" s="11"/>
    </row>
    <row r="37" spans="1:8" hidden="1" x14ac:dyDescent="0.25">
      <c r="A37" s="16" t="s">
        <v>34</v>
      </c>
      <c r="B37" s="10" t="s">
        <v>8</v>
      </c>
      <c r="C37" s="11"/>
      <c r="E37" s="11"/>
      <c r="F37" s="11"/>
      <c r="G37" s="11"/>
    </row>
    <row r="38" spans="1:8" hidden="1" x14ac:dyDescent="0.25">
      <c r="A38" s="16"/>
      <c r="B38" s="10" t="s">
        <v>35</v>
      </c>
      <c r="C38" s="11"/>
      <c r="E38" s="11"/>
      <c r="F38" s="11"/>
      <c r="G38" s="11"/>
    </row>
    <row r="39" spans="1:8" hidden="1" x14ac:dyDescent="0.25">
      <c r="A39" s="16" t="s">
        <v>36</v>
      </c>
      <c r="B39" s="10" t="s">
        <v>8</v>
      </c>
      <c r="C39" s="11"/>
      <c r="E39" s="11"/>
      <c r="F39" s="11"/>
      <c r="G39" s="11"/>
    </row>
    <row r="40" spans="1:8" hidden="1" x14ac:dyDescent="0.25">
      <c r="A40" s="16"/>
      <c r="B40" s="10" t="s">
        <v>37</v>
      </c>
      <c r="C40" s="11"/>
      <c r="E40" s="11"/>
      <c r="F40" s="11"/>
      <c r="G40" s="11"/>
    </row>
    <row r="41" spans="1:8" hidden="1" x14ac:dyDescent="0.25">
      <c r="A41" s="3" t="s">
        <v>38</v>
      </c>
      <c r="B41" s="17" t="s">
        <v>8</v>
      </c>
      <c r="C41" s="5"/>
      <c r="E41" s="5"/>
      <c r="F41" s="5"/>
      <c r="G41" s="5"/>
    </row>
    <row r="42" spans="1:8" hidden="1" x14ac:dyDescent="0.25">
      <c r="A42" s="18"/>
      <c r="B42" s="10" t="s">
        <v>39</v>
      </c>
      <c r="C42" s="11"/>
      <c r="E42" s="11"/>
      <c r="F42" s="11"/>
      <c r="G42" s="11"/>
    </row>
    <row r="43" spans="1:8" hidden="1" x14ac:dyDescent="0.25">
      <c r="A43" s="3"/>
      <c r="B43" s="10" t="s">
        <v>8</v>
      </c>
      <c r="C43" s="5"/>
      <c r="E43" s="5"/>
      <c r="F43" s="5"/>
      <c r="G43" s="5"/>
    </row>
    <row r="44" spans="1:8" hidden="1" x14ac:dyDescent="0.25">
      <c r="A44" s="42" t="s">
        <v>40</v>
      </c>
      <c r="B44" s="10" t="s">
        <v>8</v>
      </c>
      <c r="C44" s="5">
        <f>C46-C24-C26</f>
        <v>158790.08382380212</v>
      </c>
      <c r="E44" s="5">
        <f>E46-E24-E26</f>
        <v>100330.35253732886</v>
      </c>
      <c r="F44" s="5">
        <f>F46-F24-F26</f>
        <v>103943.08804257574</v>
      </c>
      <c r="G44" s="5"/>
    </row>
    <row r="45" spans="1:8" hidden="1" x14ac:dyDescent="0.25">
      <c r="A45" s="43"/>
      <c r="B45" s="10" t="s">
        <v>41</v>
      </c>
      <c r="C45" s="19">
        <f>C44/C8</f>
        <v>6.4578068952781749</v>
      </c>
      <c r="E45" s="19">
        <f>E44/E8</f>
        <v>3.8346445227582797</v>
      </c>
      <c r="F45" s="19">
        <f>F44/F8</f>
        <v>3.7729714389964952</v>
      </c>
      <c r="G45" s="19"/>
    </row>
    <row r="46" spans="1:8" x14ac:dyDescent="0.25">
      <c r="A46" s="20" t="s">
        <v>42</v>
      </c>
      <c r="B46" s="14" t="s">
        <v>8</v>
      </c>
      <c r="C46" s="5">
        <f>C9+C15+C28+C25+C26-C27</f>
        <v>158863.74658491518</v>
      </c>
      <c r="E46" s="5">
        <f>E9+E15+E28+E25+E26-E27</f>
        <v>100490.55515299999</v>
      </c>
      <c r="F46" s="5">
        <f>F9+F15+F28+F25+F26-F27</f>
        <v>103971.06884187917</v>
      </c>
      <c r="G46" s="5">
        <f>G9+G15+G28+G25+G26-G27</f>
        <v>117024.64462413493</v>
      </c>
      <c r="H46" s="32"/>
    </row>
    <row r="47" spans="1:8" ht="31.4" x14ac:dyDescent="0.25">
      <c r="A47" s="21" t="s">
        <v>43</v>
      </c>
      <c r="B47" s="10" t="s">
        <v>8</v>
      </c>
      <c r="C47" s="11">
        <v>435.79734279610915</v>
      </c>
      <c r="E47" s="11"/>
      <c r="F47" s="11">
        <v>34.6</v>
      </c>
      <c r="G47" s="11">
        <v>12.7</v>
      </c>
    </row>
    <row r="48" spans="1:8" x14ac:dyDescent="0.25">
      <c r="A48" s="21" t="s">
        <v>44</v>
      </c>
      <c r="B48" s="10" t="s">
        <v>8</v>
      </c>
      <c r="C48" s="11"/>
      <c r="E48" s="11"/>
      <c r="F48" s="11"/>
      <c r="G48" s="11"/>
    </row>
    <row r="49" spans="1:7" ht="21.75" customHeight="1" x14ac:dyDescent="0.25">
      <c r="A49" s="22" t="s">
        <v>45</v>
      </c>
      <c r="B49" s="23" t="s">
        <v>8</v>
      </c>
      <c r="C49" s="24">
        <f>C46+C47+C48</f>
        <v>159299.54392771129</v>
      </c>
      <c r="E49" s="24">
        <f>E46+E47+E48</f>
        <v>100490.55515299999</v>
      </c>
      <c r="F49" s="24">
        <f>F46+F47+F48</f>
        <v>104005.66884187917</v>
      </c>
      <c r="G49" s="24">
        <f>G46+G47+G48</f>
        <v>117037.34462413493</v>
      </c>
    </row>
    <row r="50" spans="1:7" hidden="1" x14ac:dyDescent="0.25">
      <c r="A50" s="25" t="s">
        <v>46</v>
      </c>
      <c r="B50" s="26" t="s">
        <v>41</v>
      </c>
      <c r="C50" s="27">
        <f>ROUND(C49/C8,2)</f>
        <v>6.48</v>
      </c>
      <c r="E50" s="27">
        <f>ROUND(E49/E8,2)</f>
        <v>3.84</v>
      </c>
      <c r="F50" s="27">
        <f>ROUND(F49/F8,2)</f>
        <v>3.78</v>
      </c>
      <c r="G50" s="27">
        <f>ROUND(G49/G8,2)</f>
        <v>4.25</v>
      </c>
    </row>
    <row r="51" spans="1:7" ht="16.399999999999999" hidden="1" thickBot="1" x14ac:dyDescent="0.3">
      <c r="A51" s="28" t="s">
        <v>47</v>
      </c>
      <c r="B51" s="29"/>
      <c r="C51" s="30"/>
      <c r="E51" s="30"/>
      <c r="F51" s="30"/>
      <c r="G51" s="30"/>
    </row>
    <row r="53" spans="1:7" ht="44.2" customHeight="1" x14ac:dyDescent="0.25">
      <c r="A53" s="35" t="s">
        <v>48</v>
      </c>
      <c r="B53" s="35"/>
      <c r="C53" s="35"/>
    </row>
  </sheetData>
  <mergeCells count="11">
    <mergeCell ref="G6:G7"/>
    <mergeCell ref="A2:E2"/>
    <mergeCell ref="A3:E3"/>
    <mergeCell ref="A4:E4"/>
    <mergeCell ref="E6:E7"/>
    <mergeCell ref="A44:A45"/>
    <mergeCell ref="F6:F7"/>
    <mergeCell ref="A53:C53"/>
    <mergeCell ref="A6:A7"/>
    <mergeCell ref="B6:B7"/>
    <mergeCell ref="C6:C7"/>
  </mergeCells>
  <printOptions horizontalCentered="1"/>
  <pageMargins left="0.70866141732283472" right="0.70866141732283472" top="0.74803149606299213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Структура_затрат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Помазкова Анастасия Александровна</dc:creator>
  <cp:lastModifiedBy>Помазкова Анастасия Александровна</cp:lastModifiedBy>
  <cp:lastPrinted>2020-03-12T12:01:09Z</cp:lastPrinted>
  <dcterms:created xsi:type="dcterms:W3CDTF">2017-05-04T11:44:49Z</dcterms:created>
  <dcterms:modified xsi:type="dcterms:W3CDTF">2023-05-02T11:40:15Z</dcterms:modified>
</cp:coreProperties>
</file>